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Week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2" i="1" l="1"/>
  <c r="C85" i="1"/>
  <c r="C79" i="1"/>
  <c r="C72" i="1"/>
  <c r="C47" i="1"/>
  <c r="D37" i="1"/>
  <c r="D36" i="1"/>
  <c r="D35" i="1"/>
  <c r="D34" i="1"/>
  <c r="D33" i="1"/>
  <c r="E33" i="1" s="1"/>
  <c r="E34" i="1" s="1"/>
  <c r="E35" i="1" s="1"/>
  <c r="E36" i="1" s="1"/>
  <c r="E37" i="1" s="1"/>
  <c r="D32" i="1"/>
  <c r="E32" i="1" s="1"/>
  <c r="C9" i="1"/>
</calcChain>
</file>

<file path=xl/sharedStrings.xml><?xml version="1.0" encoding="utf-8"?>
<sst xmlns="http://schemas.openxmlformats.org/spreadsheetml/2006/main" count="61" uniqueCount="41">
  <si>
    <t>Quiz 10-1</t>
  </si>
  <si>
    <t>IRR Calculation</t>
  </si>
  <si>
    <t xml:space="preserve">Initial outlay </t>
  </si>
  <si>
    <t>Cash flow</t>
  </si>
  <si>
    <t>Time</t>
  </si>
  <si>
    <t>10 years</t>
  </si>
  <si>
    <t>IRR of the cashflow</t>
  </si>
  <si>
    <t>Quiz 10-5</t>
  </si>
  <si>
    <t>Payback period, NPV, PI, and IRR calculations</t>
  </si>
  <si>
    <t xml:space="preserve">Initial Cash Outlay </t>
  </si>
  <si>
    <t>Expected Free Cashflows</t>
  </si>
  <si>
    <t>Rate of return</t>
  </si>
  <si>
    <t>(a) Project's payback period.</t>
  </si>
  <si>
    <t>Cashflow</t>
  </si>
  <si>
    <t>i</t>
  </si>
  <si>
    <t>t</t>
  </si>
  <si>
    <t>Year(t)</t>
  </si>
  <si>
    <t>DCF</t>
  </si>
  <si>
    <t>Cumulative DCF</t>
  </si>
  <si>
    <t>Payback period=year before full recovery + unrecovered amount at the end of the period/cash flow during the period =5+4184.26461/11289.4786=5.37years</t>
  </si>
  <si>
    <t>(b) Project's NPV</t>
  </si>
  <si>
    <t>Interest rate</t>
  </si>
  <si>
    <t>Initial cash outlay</t>
  </si>
  <si>
    <t>Time t</t>
  </si>
  <si>
    <t>NPV</t>
  </si>
  <si>
    <t>Quiz 10-7</t>
  </si>
  <si>
    <t xml:space="preserve">c. Profitabilty index </t>
  </si>
  <si>
    <t>NPV/initial cash outlay</t>
  </si>
  <si>
    <t>PI</t>
  </si>
  <si>
    <t>Projects A&amp; B pays within a period of three years and hence are acceptable.</t>
  </si>
  <si>
    <t>Project C will not be accepted. The paybacvk peiod is beyond 3 years.</t>
  </si>
  <si>
    <t>Initial Cash Outlay</t>
  </si>
  <si>
    <t>$(1000) (in project A) ,so year 1 and 2 = 600+300= 900 +200(year 3) = $1100</t>
  </si>
  <si>
    <t>Hence the project will pay within 3 years.</t>
  </si>
  <si>
    <t>Project B: Year 1,2&amp; 3 = $ 11,000 and hence the payback period is 3 years.</t>
  </si>
  <si>
    <t>Project C; For years 1,2&amp; 3 = $4,000 and hence the payback peiod is beyond 3 years.</t>
  </si>
  <si>
    <t>Quiz 10-8</t>
  </si>
  <si>
    <t xml:space="preserve">(a). </t>
  </si>
  <si>
    <t>(b).</t>
  </si>
  <si>
    <t>c.</t>
  </si>
  <si>
    <t>(d).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</si>
</sst>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0" borderId="1" xfId="0" applyNumberFormat="1" applyBorder="1"/>
    <xf numFmtId="9" fontId="0" fillId="0" borderId="1" xfId="0" applyNumberFormat="1" applyBorder="1"/>
    <xf numFmtId="164" fontId="0" fillId="0" borderId="1" xfId="0" applyNumberFormat="1" applyBorder="1"/>
    <xf numFmtId="0" fontId="3" fillId="0" borderId="0" xfId="0" applyFont="1"/>
    <xf numFmtId="6" fontId="0" fillId="0" borderId="1" xfId="0" applyNumberFormat="1" applyBorder="1"/>
    <xf numFmtId="44" fontId="0" fillId="3" borderId="1" xfId="1" applyFont="1" applyFill="1" applyBorder="1"/>
    <xf numFmtId="8" fontId="0" fillId="0" borderId="0" xfId="0" applyNumberFormat="1"/>
    <xf numFmtId="0" fontId="2" fillId="0" borderId="0" xfId="0" applyFont="1"/>
    <xf numFmtId="44" fontId="0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40</xdr:row>
      <xdr:rowOff>38100</xdr:rowOff>
    </xdr:from>
    <xdr:ext cx="3105150" cy="37147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504825" y="736854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504825" y="736854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</xdr:col>
      <xdr:colOff>0</xdr:colOff>
      <xdr:row>23</xdr:row>
      <xdr:rowOff>0</xdr:rowOff>
    </xdr:from>
    <xdr:ext cx="3105150" cy="37147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2"/>
            <xdr:cNvSpPr txBox="1"/>
          </xdr:nvSpPr>
          <xdr:spPr>
            <a:xfrm>
              <a:off x="1417320" y="422148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Present</a:t>
              </a:r>
              <a:r>
                <a:rPr lang="en-US" sz="1100" baseline="0"/>
                <a:t> Value</a:t>
              </a:r>
              <a:r>
                <a:rPr lang="en-US" sz="1100"/>
                <a:t>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</a:t>
              </a:r>
            </a:p>
          </xdr:txBody>
        </xdr:sp>
      </mc:Choice>
      <mc:Fallback>
        <xdr:sp macro="" textlink="">
          <xdr:nvSpPr>
            <xdr:cNvPr id="3" name="TextBox 2"/>
            <xdr:cNvSpPr txBox="1"/>
          </xdr:nvSpPr>
          <xdr:spPr>
            <a:xfrm>
              <a:off x="1417320" y="422148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Present</a:t>
              </a:r>
              <a:r>
                <a:rPr lang="en-US" sz="1100" baseline="0"/>
                <a:t> Value</a:t>
              </a:r>
              <a:r>
                <a:rPr lang="en-US" sz="1100"/>
                <a:t>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</a:t>
              </a:r>
            </a:p>
          </xdr:txBody>
        </xdr:sp>
      </mc:Fallback>
    </mc:AlternateContent>
    <xdr:clientData/>
  </xdr:oneCellAnchor>
  <xdr:oneCellAnchor>
    <xdr:from>
      <xdr:col>1</xdr:col>
      <xdr:colOff>857250</xdr:colOff>
      <xdr:row>50</xdr:row>
      <xdr:rowOff>66675</xdr:rowOff>
    </xdr:from>
    <xdr:ext cx="1838325" cy="33337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3"/>
            <xdr:cNvSpPr txBox="1"/>
          </xdr:nvSpPr>
          <xdr:spPr>
            <a:xfrm>
              <a:off x="2274570" y="9225915"/>
              <a:ext cx="1838325" cy="3333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i="0"/>
                <a:t> PI=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NPV</m:t>
                      </m:r>
                    </m:num>
                    <m:den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Initial</m:t>
                      </m:r>
                      <m:r>
                        <a:rPr lang="en-US" sz="1100" b="0" i="0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Cash</m:t>
                      </m:r>
                      <m:r>
                        <a:rPr lang="en-US" sz="1100" b="0" i="0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sty m:val="p"/>
                        </m:rPr>
                        <a:rPr lang="en-US" sz="1100" b="0" i="0">
                          <a:latin typeface="Cambria Math" panose="02040503050406030204" pitchFamily="18" charset="0"/>
                        </a:rPr>
                        <m:t>Outlay</m:t>
                      </m:r>
                    </m:den>
                  </m:f>
                </m:oMath>
              </a14:m>
              <a:endParaRPr lang="en-US" sz="1100" i="0"/>
            </a:p>
          </xdr:txBody>
        </xdr:sp>
      </mc:Choice>
      <mc:Fallback>
        <xdr:sp macro="" textlink="">
          <xdr:nvSpPr>
            <xdr:cNvPr id="4" name="TextBox 3"/>
            <xdr:cNvSpPr txBox="1"/>
          </xdr:nvSpPr>
          <xdr:spPr>
            <a:xfrm>
              <a:off x="2274570" y="9225915"/>
              <a:ext cx="1838325" cy="3333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i="0"/>
                <a:t> PI=</a:t>
              </a:r>
              <a:r>
                <a:rPr lang="en-US" sz="1100" b="0" i="0">
                  <a:latin typeface="Cambria Math" panose="02040503050406030204" pitchFamily="18" charset="0"/>
                </a:rPr>
                <a:t>NPV/(Initial Cash Outlay)</a:t>
              </a:r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65</xdr:row>
      <xdr:rowOff>0</xdr:rowOff>
    </xdr:from>
    <xdr:ext cx="3105150" cy="37147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4"/>
            <xdr:cNvSpPr txBox="1"/>
          </xdr:nvSpPr>
          <xdr:spPr>
            <a:xfrm>
              <a:off x="1417320" y="1190244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Choice>
      <mc:Fallback>
        <xdr:sp macro="" textlink="">
          <xdr:nvSpPr>
            <xdr:cNvPr id="5" name="TextBox 4"/>
            <xdr:cNvSpPr txBox="1"/>
          </xdr:nvSpPr>
          <xdr:spPr>
            <a:xfrm>
              <a:off x="1417320" y="1190244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0</xdr:col>
      <xdr:colOff>1295400</xdr:colOff>
      <xdr:row>2</xdr:row>
      <xdr:rowOff>95250</xdr:rowOff>
    </xdr:from>
    <xdr:ext cx="3105150" cy="37147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5"/>
            <xdr:cNvSpPr txBox="1"/>
          </xdr:nvSpPr>
          <xdr:spPr>
            <a:xfrm>
              <a:off x="1295400" y="46101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14:m>
                <m:oMath xmlns:m="http://schemas.openxmlformats.org/officeDocument/2006/math">
                  <m:f>
                    <m:fPr>
                      <m:ctrlPr>
                        <a:rPr lang="en-US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𝐶𝑎𝑠h𝑓𝑙𝑜𝑤</m:t>
                      </m:r>
                    </m:num>
                    <m:den>
                      <m:sSup>
                        <m:sSupPr>
                          <m:ctrlPr>
                            <a:rPr lang="en-US" sz="11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(1+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)</m:t>
                          </m:r>
                        </m:e>
                        <m:sup>
                          <m:r>
                            <a:rPr lang="en-US" sz="1100" b="0" i="1">
                              <a:latin typeface="Cambria Math" panose="02040503050406030204" pitchFamily="18" charset="0"/>
                            </a:rPr>
                            <m:t>𝑡</m:t>
                          </m:r>
                        </m:sup>
                      </m:sSup>
                    </m:den>
                  </m:f>
                </m:oMath>
              </a14:m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Choice>
      <mc:Fallback>
        <xdr:sp macro="" textlink="">
          <xdr:nvSpPr>
            <xdr:cNvPr id="6" name="TextBox 5"/>
            <xdr:cNvSpPr txBox="1"/>
          </xdr:nvSpPr>
          <xdr:spPr>
            <a:xfrm>
              <a:off x="1295400" y="461010"/>
              <a:ext cx="3105150" cy="371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/>
                <a:t>	NPV= </a:t>
              </a:r>
              <a:r>
                <a:rPr lang="en-US" sz="1100" b="0" i="0">
                  <a:latin typeface="Cambria Math" panose="02040503050406030204" pitchFamily="18" charset="0"/>
                </a:rPr>
                <a:t>𝐶𝑎𝑠ℎ𝑓𝑙𝑜𝑤/〖(1+𝑖)〗^𝑡 </a:t>
              </a:r>
              <a:r>
                <a:rPr lang="en-US" sz="1100"/>
                <a:t> - initial</a:t>
              </a:r>
              <a:r>
                <a:rPr lang="en-US" sz="1100" baseline="0"/>
                <a:t> cash outlay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2"/>
  <sheetViews>
    <sheetView tabSelected="1" topLeftCell="A22" workbookViewId="0">
      <selection activeCell="C72" sqref="C72"/>
    </sheetView>
  </sheetViews>
  <sheetFormatPr defaultRowHeight="14.4" x14ac:dyDescent="0.3"/>
  <cols>
    <col min="1" max="1" width="20.6640625" customWidth="1"/>
    <col min="2" max="2" width="21.33203125" customWidth="1"/>
    <col min="3" max="3" width="14.5546875" customWidth="1"/>
    <col min="4" max="4" width="18.109375" customWidth="1"/>
    <col min="5" max="5" width="14" customWidth="1"/>
  </cols>
  <sheetData>
    <row r="2" spans="1:3" x14ac:dyDescent="0.3">
      <c r="A2" s="1" t="s">
        <v>0</v>
      </c>
      <c r="B2" t="s">
        <v>1</v>
      </c>
    </row>
    <row r="3" spans="1:3" x14ac:dyDescent="0.3">
      <c r="A3" s="1"/>
    </row>
    <row r="4" spans="1:3" x14ac:dyDescent="0.3">
      <c r="A4" s="1"/>
    </row>
    <row r="6" spans="1:3" x14ac:dyDescent="0.3">
      <c r="B6" s="2" t="s">
        <v>2</v>
      </c>
      <c r="C6" s="3">
        <v>10000</v>
      </c>
    </row>
    <row r="7" spans="1:3" x14ac:dyDescent="0.3">
      <c r="B7" s="2" t="s">
        <v>3</v>
      </c>
      <c r="C7" s="3">
        <v>48077</v>
      </c>
    </row>
    <row r="8" spans="1:3" x14ac:dyDescent="0.3">
      <c r="B8" s="2" t="s">
        <v>4</v>
      </c>
      <c r="C8" s="2" t="s">
        <v>5</v>
      </c>
    </row>
    <row r="9" spans="1:3" x14ac:dyDescent="0.3">
      <c r="B9" s="2" t="s">
        <v>6</v>
      </c>
      <c r="C9" s="4" t="e">
        <f>IRR(C6:C7)</f>
        <v>#NUM!</v>
      </c>
    </row>
    <row r="10" spans="1:3" x14ac:dyDescent="0.3">
      <c r="B10" s="2" t="s">
        <v>6</v>
      </c>
      <c r="C10" s="5">
        <v>0.995</v>
      </c>
    </row>
    <row r="13" spans="1:3" x14ac:dyDescent="0.3">
      <c r="A13" s="1" t="s">
        <v>7</v>
      </c>
    </row>
    <row r="14" spans="1:3" ht="15.6" x14ac:dyDescent="0.3">
      <c r="B14" s="6" t="s">
        <v>8</v>
      </c>
    </row>
    <row r="16" spans="1:3" x14ac:dyDescent="0.3">
      <c r="B16" s="2" t="s">
        <v>9</v>
      </c>
      <c r="C16" s="7">
        <v>80000</v>
      </c>
    </row>
    <row r="17" spans="2:7" x14ac:dyDescent="0.3">
      <c r="B17" s="2" t="s">
        <v>10</v>
      </c>
      <c r="C17" s="7">
        <v>20000</v>
      </c>
    </row>
    <row r="18" spans="2:7" x14ac:dyDescent="0.3">
      <c r="B18" s="2" t="s">
        <v>4</v>
      </c>
      <c r="C18" s="2">
        <v>6</v>
      </c>
    </row>
    <row r="19" spans="2:7" x14ac:dyDescent="0.3">
      <c r="B19" s="2" t="s">
        <v>11</v>
      </c>
      <c r="C19" s="4">
        <v>0.1</v>
      </c>
    </row>
    <row r="22" spans="2:7" x14ac:dyDescent="0.3">
      <c r="B22" t="s">
        <v>12</v>
      </c>
    </row>
    <row r="26" spans="2:7" x14ac:dyDescent="0.3">
      <c r="B26" s="2" t="s">
        <v>13</v>
      </c>
      <c r="C26" s="7">
        <v>20000</v>
      </c>
    </row>
    <row r="27" spans="2:7" x14ac:dyDescent="0.3">
      <c r="B27" s="2" t="s">
        <v>14</v>
      </c>
      <c r="C27" s="2">
        <v>0.1</v>
      </c>
    </row>
    <row r="28" spans="2:7" x14ac:dyDescent="0.3">
      <c r="B28" s="2" t="s">
        <v>15</v>
      </c>
      <c r="C28" s="2">
        <v>6</v>
      </c>
    </row>
    <row r="31" spans="2:7" x14ac:dyDescent="0.3">
      <c r="B31" s="2" t="s">
        <v>16</v>
      </c>
      <c r="C31" s="2" t="s">
        <v>13</v>
      </c>
      <c r="D31" s="2" t="s">
        <v>17</v>
      </c>
      <c r="E31" s="2" t="s">
        <v>18</v>
      </c>
    </row>
    <row r="32" spans="2:7" x14ac:dyDescent="0.3">
      <c r="B32" s="2">
        <v>1</v>
      </c>
      <c r="C32" s="2">
        <v>20000</v>
      </c>
      <c r="D32" s="2">
        <f>C32/((1+C27)^1)</f>
        <v>18181.81818181818</v>
      </c>
      <c r="E32" s="2">
        <f>D32</f>
        <v>18181.81818181818</v>
      </c>
      <c r="G32" t="s">
        <v>19</v>
      </c>
    </row>
    <row r="33" spans="2:5" x14ac:dyDescent="0.3">
      <c r="B33" s="2">
        <v>2</v>
      </c>
      <c r="C33" s="2">
        <v>20000</v>
      </c>
      <c r="D33" s="2">
        <f>C33/((1+C27)^2)</f>
        <v>16528.925619834707</v>
      </c>
      <c r="E33" s="2">
        <f>D32+D33</f>
        <v>34710.74380165289</v>
      </c>
    </row>
    <row r="34" spans="2:5" x14ac:dyDescent="0.3">
      <c r="B34" s="2">
        <v>3</v>
      </c>
      <c r="C34" s="2">
        <v>20000</v>
      </c>
      <c r="D34" s="2">
        <f>C34/((1+C27)^3)</f>
        <v>15026.296018031551</v>
      </c>
      <c r="E34" s="2">
        <f>E33+D34</f>
        <v>49737.03981968444</v>
      </c>
    </row>
    <row r="35" spans="2:5" x14ac:dyDescent="0.3">
      <c r="B35" s="2">
        <v>4</v>
      </c>
      <c r="C35" s="2">
        <v>20000</v>
      </c>
      <c r="D35" s="2">
        <f>C35/((1+C27)^4)</f>
        <v>13660.26910730141</v>
      </c>
      <c r="E35" s="2">
        <f>E34+D35</f>
        <v>63397.308926985846</v>
      </c>
    </row>
    <row r="36" spans="2:5" x14ac:dyDescent="0.3">
      <c r="B36" s="2">
        <v>5</v>
      </c>
      <c r="C36" s="2">
        <v>20000</v>
      </c>
      <c r="D36" s="2">
        <f>C36/((1+C27)^5)</f>
        <v>12418.426461183099</v>
      </c>
      <c r="E36" s="2">
        <f>E35+D36</f>
        <v>75815.735388168949</v>
      </c>
    </row>
    <row r="37" spans="2:5" x14ac:dyDescent="0.3">
      <c r="B37" s="2">
        <v>6</v>
      </c>
      <c r="C37" s="2">
        <v>20000</v>
      </c>
      <c r="D37" s="2">
        <f>C37/((1+C27)^6)</f>
        <v>11289.478601075543</v>
      </c>
      <c r="E37" s="2">
        <f>+E36+D37</f>
        <v>87105.213989244497</v>
      </c>
    </row>
    <row r="39" spans="2:5" x14ac:dyDescent="0.3">
      <c r="B39" t="s">
        <v>20</v>
      </c>
    </row>
    <row r="43" spans="2:5" x14ac:dyDescent="0.3">
      <c r="B43" s="2" t="s">
        <v>13</v>
      </c>
      <c r="C43" s="2">
        <v>20000</v>
      </c>
    </row>
    <row r="44" spans="2:5" x14ac:dyDescent="0.3">
      <c r="B44" s="2" t="s">
        <v>21</v>
      </c>
      <c r="C44" s="2">
        <v>0.1</v>
      </c>
    </row>
    <row r="45" spans="2:5" x14ac:dyDescent="0.3">
      <c r="B45" s="2" t="s">
        <v>22</v>
      </c>
      <c r="C45" s="2">
        <v>80000</v>
      </c>
    </row>
    <row r="46" spans="2:5" x14ac:dyDescent="0.3">
      <c r="B46" s="2" t="s">
        <v>23</v>
      </c>
      <c r="C46" s="2">
        <v>6</v>
      </c>
    </row>
    <row r="47" spans="2:5" x14ac:dyDescent="0.3">
      <c r="B47" s="2" t="s">
        <v>24</v>
      </c>
      <c r="C47" s="8">
        <f>(C43/((1+C44)^6))-C45</f>
        <v>-68710.521398924451</v>
      </c>
    </row>
    <row r="50" spans="1:4" x14ac:dyDescent="0.3">
      <c r="A50" s="1" t="s">
        <v>25</v>
      </c>
      <c r="B50" t="s">
        <v>26</v>
      </c>
      <c r="D50" t="s">
        <v>27</v>
      </c>
    </row>
    <row r="53" spans="1:4" x14ac:dyDescent="0.3">
      <c r="B53" s="9" t="s">
        <v>28</v>
      </c>
      <c r="C53" s="9">
        <v>0.86</v>
      </c>
    </row>
    <row r="54" spans="1:4" x14ac:dyDescent="0.3">
      <c r="B54" s="10"/>
    </row>
    <row r="55" spans="1:4" x14ac:dyDescent="0.3">
      <c r="B55" t="s">
        <v>29</v>
      </c>
    </row>
    <row r="56" spans="1:4" x14ac:dyDescent="0.3">
      <c r="B56" t="s">
        <v>30</v>
      </c>
    </row>
    <row r="58" spans="1:4" x14ac:dyDescent="0.3">
      <c r="B58" t="s">
        <v>31</v>
      </c>
      <c r="C58" t="s">
        <v>32</v>
      </c>
    </row>
    <row r="59" spans="1:4" x14ac:dyDescent="0.3">
      <c r="C59" t="s">
        <v>33</v>
      </c>
    </row>
    <row r="61" spans="1:4" x14ac:dyDescent="0.3">
      <c r="B61" t="s">
        <v>34</v>
      </c>
    </row>
    <row r="62" spans="1:4" x14ac:dyDescent="0.3">
      <c r="B62" t="s">
        <v>35</v>
      </c>
    </row>
    <row r="64" spans="1:4" x14ac:dyDescent="0.3">
      <c r="A64" s="1" t="s">
        <v>36</v>
      </c>
    </row>
    <row r="68" spans="2:3" x14ac:dyDescent="0.3">
      <c r="B68" t="s">
        <v>37</v>
      </c>
    </row>
    <row r="69" spans="2:3" x14ac:dyDescent="0.3">
      <c r="B69" s="2" t="s">
        <v>13</v>
      </c>
      <c r="C69" s="2">
        <v>1000000</v>
      </c>
    </row>
    <row r="70" spans="2:3" x14ac:dyDescent="0.3">
      <c r="B70" s="2" t="s">
        <v>14</v>
      </c>
      <c r="C70" s="2">
        <v>0.09</v>
      </c>
    </row>
    <row r="71" spans="2:3" x14ac:dyDescent="0.3">
      <c r="B71" s="2" t="s">
        <v>15</v>
      </c>
      <c r="C71" s="2">
        <v>8</v>
      </c>
    </row>
    <row r="72" spans="2:3" x14ac:dyDescent="0.3">
      <c r="B72" s="2" t="s">
        <v>24</v>
      </c>
      <c r="C72" s="11">
        <f>(C69/((1+C70)^8))-5000000</f>
        <v>-4498133.720327232</v>
      </c>
    </row>
    <row r="75" spans="2:3" x14ac:dyDescent="0.3">
      <c r="B75" t="s">
        <v>38</v>
      </c>
    </row>
    <row r="76" spans="2:3" x14ac:dyDescent="0.3">
      <c r="B76" s="2" t="s">
        <v>13</v>
      </c>
      <c r="C76" s="2">
        <v>1000000</v>
      </c>
    </row>
    <row r="77" spans="2:3" x14ac:dyDescent="0.3">
      <c r="B77" s="2" t="s">
        <v>14</v>
      </c>
      <c r="C77" s="2">
        <v>0.11</v>
      </c>
    </row>
    <row r="78" spans="2:3" x14ac:dyDescent="0.3">
      <c r="B78" s="2" t="s">
        <v>15</v>
      </c>
      <c r="C78" s="2">
        <v>8</v>
      </c>
    </row>
    <row r="79" spans="2:3" x14ac:dyDescent="0.3">
      <c r="B79" s="2" t="s">
        <v>24</v>
      </c>
      <c r="C79" s="11">
        <f>(C76/((1+C77)^8))-5000000</f>
        <v>-4566073.5037019793</v>
      </c>
    </row>
    <row r="81" spans="2:3" x14ac:dyDescent="0.3">
      <c r="B81" t="s">
        <v>39</v>
      </c>
    </row>
    <row r="82" spans="2:3" x14ac:dyDescent="0.3">
      <c r="B82" s="2" t="s">
        <v>13</v>
      </c>
      <c r="C82" s="2">
        <v>1000000</v>
      </c>
    </row>
    <row r="83" spans="2:3" x14ac:dyDescent="0.3">
      <c r="B83" s="2" t="s">
        <v>14</v>
      </c>
      <c r="C83" s="2">
        <v>0.13</v>
      </c>
    </row>
    <row r="84" spans="2:3" x14ac:dyDescent="0.3">
      <c r="B84" s="2" t="s">
        <v>15</v>
      </c>
      <c r="C84" s="2">
        <v>8</v>
      </c>
    </row>
    <row r="85" spans="2:3" x14ac:dyDescent="0.3">
      <c r="B85" s="2" t="s">
        <v>24</v>
      </c>
      <c r="C85" s="11">
        <f>(C82/((1+C83)^8))-5000000</f>
        <v>-4623840.1382777505</v>
      </c>
    </row>
    <row r="88" spans="2:3" x14ac:dyDescent="0.3">
      <c r="B88" t="s">
        <v>40</v>
      </c>
    </row>
    <row r="89" spans="2:3" x14ac:dyDescent="0.3">
      <c r="B89" s="2" t="s">
        <v>13</v>
      </c>
      <c r="C89" s="2">
        <v>1000000</v>
      </c>
    </row>
    <row r="90" spans="2:3" x14ac:dyDescent="0.3">
      <c r="B90" s="2" t="s">
        <v>14</v>
      </c>
      <c r="C90" s="2">
        <v>0.15</v>
      </c>
    </row>
    <row r="91" spans="2:3" x14ac:dyDescent="0.3">
      <c r="B91" s="2" t="s">
        <v>15</v>
      </c>
      <c r="C91" s="2">
        <v>8</v>
      </c>
    </row>
    <row r="92" spans="2:3" x14ac:dyDescent="0.3">
      <c r="B92" s="2" t="s">
        <v>24</v>
      </c>
      <c r="C92" s="11">
        <f>(C89/((1+C90)^8))-5000000</f>
        <v>-4673098.2261538329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2019-08-12T17:00:45Z</dcterms:created>
  <dcterms:modified xsi:type="dcterms:W3CDTF">2019-08-12T17:01:32Z</dcterms:modified>
</cp:coreProperties>
</file>